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235" windowHeight="7485" activeTab="0"/>
  </bookViews>
  <sheets>
    <sheet name="investsilvermalaysia.co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<sst xmlns="http://schemas.openxmlformats.org/spreadsheetml/2006/main" count="68" uniqueCount="45">
  <si>
    <t>Nickel Price Per Pound</t>
  </si>
  <si>
    <t>Copper Price Per Pound</t>
  </si>
  <si>
    <t>Zinc Price Per Pound</t>
  </si>
  <si>
    <t>Stainless Steel Price Per Tonne</t>
  </si>
  <si>
    <t>USD$</t>
  </si>
  <si>
    <t>Price/gram</t>
  </si>
  <si>
    <t>1 gram</t>
  </si>
  <si>
    <t>Pound</t>
  </si>
  <si>
    <t>tonne</t>
  </si>
  <si>
    <t>50 cents</t>
  </si>
  <si>
    <t>20 cents</t>
  </si>
  <si>
    <t>10 cents</t>
  </si>
  <si>
    <t>5 cents</t>
  </si>
  <si>
    <t>Weight (g)</t>
  </si>
  <si>
    <t>50 cents (Copper Nickel 75/25)</t>
  </si>
  <si>
    <t>20 cents (Copper Nickel 75/25)</t>
  </si>
  <si>
    <t>10 cents (Copper Nickel 75/25)</t>
  </si>
  <si>
    <t>5 cents (Copper Nickel 75/25)</t>
  </si>
  <si>
    <t>Total</t>
  </si>
  <si>
    <t>Copper</t>
  </si>
  <si>
    <t>Nickel</t>
  </si>
  <si>
    <t>Zinc</t>
  </si>
  <si>
    <t>Stainless Steel</t>
  </si>
  <si>
    <t>50 cents (Nickel Brass Clad Copper)</t>
  </si>
  <si>
    <t>20 cents (Nickel Brass)</t>
  </si>
  <si>
    <t>10 cents (Stainless Steel)</t>
  </si>
  <si>
    <t>5 cents (Stainless Steel)</t>
  </si>
  <si>
    <t>New Coin Face Value</t>
  </si>
  <si>
    <t>Old Coin Face Value</t>
  </si>
  <si>
    <t>%</t>
  </si>
  <si>
    <t>Metal Value (USD)</t>
  </si>
  <si>
    <t>Metal Value (MYR)</t>
  </si>
  <si>
    <t>Current Metal Price (USD)</t>
  </si>
  <si>
    <t>Old Coins</t>
  </si>
  <si>
    <t>New Coins</t>
  </si>
  <si>
    <t>Old Coins Vs New Coins</t>
  </si>
  <si>
    <t>1 USD to 1 MYR</t>
  </si>
  <si>
    <t>InvestSilverMalaysia.com</t>
  </si>
  <si>
    <t>Comparison on Malaysian 3rd coinage series  with current series</t>
  </si>
  <si>
    <r>
      <rPr>
        <b/>
        <sz val="10"/>
        <color indexed="8"/>
        <rFont val="Lucida Sans"/>
        <family val="2"/>
      </rPr>
      <t>Disclaimer:</t>
    </r>
    <r>
      <rPr>
        <sz val="10"/>
        <color indexed="8"/>
        <rFont val="Lucida Sans"/>
        <family val="2"/>
      </rPr>
      <t xml:space="preserve"> The author holds no responsibility on the accuracy of the data. Data are to be used as references only and not for any investment purposes.</t>
    </r>
  </si>
  <si>
    <r>
      <rPr>
        <b/>
        <sz val="10"/>
        <color indexed="8"/>
        <rFont val="Lucida Sans"/>
        <family val="2"/>
      </rPr>
      <t>Assumption #1:</t>
    </r>
    <r>
      <rPr>
        <sz val="10"/>
        <color indexed="8"/>
        <rFont val="Lucida Sans"/>
        <family val="2"/>
      </rPr>
      <t xml:space="preserve"> Market price on metals and forex are an estimate of market price taken on</t>
    </r>
    <r>
      <rPr>
        <sz val="10"/>
        <color indexed="10"/>
        <rFont val="Lucida Sans"/>
        <family val="2"/>
      </rPr>
      <t xml:space="preserve"> 28th July 2011</t>
    </r>
    <r>
      <rPr>
        <sz val="10"/>
        <color indexed="8"/>
        <rFont val="Lucida Sans"/>
        <family val="2"/>
      </rPr>
      <t>.</t>
    </r>
  </si>
  <si>
    <r>
      <rPr>
        <b/>
        <sz val="10"/>
        <color indexed="8"/>
        <rFont val="Lucida Sans"/>
        <family val="2"/>
      </rPr>
      <t>Assumption #2:</t>
    </r>
    <r>
      <rPr>
        <sz val="10"/>
        <color indexed="8"/>
        <rFont val="Lucida Sans"/>
        <family val="2"/>
      </rPr>
      <t xml:space="preserve"> The author assumes Copper Nickel 75/25 content in the new 50 sen even though it is made out from Nickel Brass Clad Copper.</t>
    </r>
  </si>
  <si>
    <t>Face Value Short</t>
  </si>
  <si>
    <t>MYR</t>
  </si>
  <si>
    <r>
      <t xml:space="preserve">Author: </t>
    </r>
    <r>
      <rPr>
        <b/>
        <u val="single"/>
        <sz val="10"/>
        <color indexed="12"/>
        <rFont val="Lucida Sans"/>
        <family val="2"/>
      </rPr>
      <t>kh@investsilvermalaysia.com</t>
    </r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</si>
</sst>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$-409]#,##0.000"/>
    <numFmt numFmtId="179" formatCode="[$MYR]\ 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Lucida Sans"/>
      <family val="2"/>
    </font>
    <font>
      <b/>
      <sz val="10"/>
      <color indexed="8"/>
      <name val="Lucida San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Lucida Sans"/>
      <family val="2"/>
    </font>
    <font>
      <b/>
      <sz val="14"/>
      <color indexed="9"/>
      <name val="Lucida Sans"/>
      <family val="2"/>
    </font>
    <font>
      <b/>
      <sz val="11"/>
      <color indexed="9"/>
      <name val="Tahoma"/>
      <family val="2"/>
    </font>
    <font>
      <sz val="10"/>
      <color indexed="10"/>
      <name val="Lucida Sans"/>
      <family val="2"/>
    </font>
    <font>
      <b/>
      <sz val="10"/>
      <color indexed="10"/>
      <name val="Lucida Sans"/>
      <family val="2"/>
    </font>
    <font>
      <b/>
      <u val="single"/>
      <sz val="10"/>
      <color indexed="12"/>
      <name val="Lucida San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Lucida Sans"/>
      <family val="2"/>
    </font>
    <font>
      <sz val="10"/>
      <color theme="0"/>
      <name val="Lucida Sans"/>
      <family val="2"/>
    </font>
    <font>
      <b/>
      <sz val="14"/>
      <color theme="0"/>
      <name val="Lucida Sans"/>
      <family val="2"/>
    </font>
    <font>
      <b/>
      <sz val="11"/>
      <color theme="0"/>
      <name val="Tahoma"/>
      <family val="2"/>
    </font>
    <font>
      <b/>
      <sz val="10"/>
      <color rgb="FFFF0000"/>
      <name val="Lucida Sans"/>
      <family val="2"/>
    </font>
    <font>
      <sz val="10"/>
      <color rgb="FFFF0000"/>
      <name val="Lucida Sans"/>
      <family val="2"/>
    </font>
    <font>
      <b/>
      <sz val="10"/>
      <color theme="1"/>
      <name val="Lucida San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0000"/>
      </left>
      <right style="thin">
        <color rgb="FFFF0000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FF0000"/>
      </left>
      <right style="thin">
        <color rgb="FFFF0000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 style="medium"/>
    </border>
    <border>
      <left style="thin">
        <color rgb="FFFF0000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0" xfId="0" applyFont="1" applyAlignment="1">
      <alignment/>
    </xf>
    <xf numFmtId="0" fontId="46" fillId="16" borderId="13" xfId="0" applyFont="1" applyFill="1" applyBorder="1" applyAlignment="1">
      <alignment horizontal="center"/>
    </xf>
    <xf numFmtId="0" fontId="46" fillId="16" borderId="14" xfId="0" applyFont="1" applyFill="1" applyBorder="1" applyAlignment="1">
      <alignment horizontal="center"/>
    </xf>
    <xf numFmtId="0" fontId="46" fillId="18" borderId="15" xfId="0" applyFont="1" applyFill="1" applyBorder="1" applyAlignment="1">
      <alignment/>
    </xf>
    <xf numFmtId="0" fontId="46" fillId="18" borderId="16" xfId="0" applyFont="1" applyFill="1" applyBorder="1" applyAlignment="1">
      <alignment horizontal="center"/>
    </xf>
    <xf numFmtId="0" fontId="46" fillId="18" borderId="17" xfId="0" applyFont="1" applyFill="1" applyBorder="1" applyAlignment="1">
      <alignment horizontal="center"/>
    </xf>
    <xf numFmtId="0" fontId="46" fillId="18" borderId="18" xfId="0" applyFont="1" applyFill="1" applyBorder="1" applyAlignment="1">
      <alignment horizontal="center"/>
    </xf>
    <xf numFmtId="168" fontId="46" fillId="0" borderId="0" xfId="59" applyNumberFormat="1" applyFont="1" applyAlignment="1">
      <alignment/>
    </xf>
    <xf numFmtId="176" fontId="46" fillId="0" borderId="19" xfId="0" applyNumberFormat="1" applyFont="1" applyBorder="1" applyAlignment="1">
      <alignment horizontal="right" indent="1"/>
    </xf>
    <xf numFmtId="176" fontId="46" fillId="0" borderId="0" xfId="0" applyNumberFormat="1" applyFont="1" applyBorder="1" applyAlignment="1">
      <alignment horizontal="right" indent="1"/>
    </xf>
    <xf numFmtId="176" fontId="46" fillId="0" borderId="13" xfId="0" applyNumberFormat="1" applyFont="1" applyBorder="1" applyAlignment="1">
      <alignment horizontal="right" indent="1"/>
    </xf>
    <xf numFmtId="176" fontId="46" fillId="0" borderId="14" xfId="0" applyNumberFormat="1" applyFont="1" applyBorder="1" applyAlignment="1">
      <alignment horizontal="right" indent="1"/>
    </xf>
    <xf numFmtId="176" fontId="46" fillId="0" borderId="19" xfId="0" applyNumberFormat="1" applyFont="1" applyBorder="1" applyAlignment="1">
      <alignment horizontal="right" vertical="center" indent="1"/>
    </xf>
    <xf numFmtId="176" fontId="46" fillId="0" borderId="0" xfId="0" applyNumberFormat="1" applyFont="1" applyBorder="1" applyAlignment="1">
      <alignment horizontal="right" vertical="center" indent="1"/>
    </xf>
    <xf numFmtId="168" fontId="46" fillId="0" borderId="20" xfId="59" applyNumberFormat="1" applyFont="1" applyBorder="1" applyAlignment="1">
      <alignment horizontal="right" vertical="center" indent="1"/>
    </xf>
    <xf numFmtId="176" fontId="46" fillId="0" borderId="13" xfId="0" applyNumberFormat="1" applyFont="1" applyBorder="1" applyAlignment="1">
      <alignment horizontal="right" vertical="center" indent="1"/>
    </xf>
    <xf numFmtId="176" fontId="46" fillId="0" borderId="14" xfId="0" applyNumberFormat="1" applyFont="1" applyBorder="1" applyAlignment="1">
      <alignment horizontal="right" vertical="center" indent="1"/>
    </xf>
    <xf numFmtId="168" fontId="46" fillId="0" borderId="21" xfId="59" applyNumberFormat="1" applyFont="1" applyBorder="1" applyAlignment="1">
      <alignment horizontal="right" vertical="center" indent="1"/>
    </xf>
    <xf numFmtId="0" fontId="46" fillId="0" borderId="19" xfId="0" applyFont="1" applyBorder="1" applyAlignment="1">
      <alignment horizontal="right" indent="1"/>
    </xf>
    <xf numFmtId="176" fontId="46" fillId="0" borderId="20" xfId="0" applyNumberFormat="1" applyFont="1" applyBorder="1" applyAlignment="1">
      <alignment horizontal="right" indent="1"/>
    </xf>
    <xf numFmtId="0" fontId="46" fillId="0" borderId="13" xfId="0" applyFont="1" applyBorder="1" applyAlignment="1">
      <alignment horizontal="right" indent="1"/>
    </xf>
    <xf numFmtId="176" fontId="46" fillId="0" borderId="21" xfId="0" applyNumberFormat="1" applyFont="1" applyBorder="1" applyAlignment="1">
      <alignment horizontal="right" indent="1"/>
    </xf>
    <xf numFmtId="0" fontId="46" fillId="0" borderId="19" xfId="0" applyFont="1" applyBorder="1" applyAlignment="1">
      <alignment horizontal="right" vertical="center" indent="1"/>
    </xf>
    <xf numFmtId="176" fontId="46" fillId="0" borderId="20" xfId="0" applyNumberFormat="1" applyFont="1" applyBorder="1" applyAlignment="1">
      <alignment horizontal="right" vertical="center" indent="1"/>
    </xf>
    <xf numFmtId="0" fontId="46" fillId="0" borderId="13" xfId="0" applyFont="1" applyBorder="1" applyAlignment="1">
      <alignment horizontal="right" vertical="center" indent="1"/>
    </xf>
    <xf numFmtId="176" fontId="46" fillId="0" borderId="21" xfId="0" applyNumberFormat="1" applyFont="1" applyBorder="1" applyAlignment="1">
      <alignment horizontal="right" vertical="center" indent="1"/>
    </xf>
    <xf numFmtId="0" fontId="47" fillId="34" borderId="22" xfId="0" applyFont="1" applyFill="1" applyBorder="1" applyAlignment="1">
      <alignment/>
    </xf>
    <xf numFmtId="0" fontId="46" fillId="33" borderId="23" xfId="0" applyFont="1" applyFill="1" applyBorder="1" applyAlignment="1">
      <alignment/>
    </xf>
    <xf numFmtId="174" fontId="46" fillId="0" borderId="24" xfId="0" applyNumberFormat="1" applyFont="1" applyBorder="1" applyAlignment="1">
      <alignment/>
    </xf>
    <xf numFmtId="0" fontId="47" fillId="34" borderId="19" xfId="0" applyFont="1" applyFill="1" applyBorder="1" applyAlignment="1">
      <alignment/>
    </xf>
    <xf numFmtId="174" fontId="46" fillId="0" borderId="20" xfId="0" applyNumberFormat="1" applyFont="1" applyBorder="1" applyAlignment="1">
      <alignment/>
    </xf>
    <xf numFmtId="0" fontId="47" fillId="34" borderId="13" xfId="0" applyFont="1" applyFill="1" applyBorder="1" applyAlignment="1">
      <alignment/>
    </xf>
    <xf numFmtId="0" fontId="46" fillId="33" borderId="25" xfId="0" applyFont="1" applyFill="1" applyBorder="1" applyAlignment="1">
      <alignment/>
    </xf>
    <xf numFmtId="174" fontId="46" fillId="0" borderId="21" xfId="0" applyNumberFormat="1" applyFont="1" applyBorder="1" applyAlignment="1">
      <alignment/>
    </xf>
    <xf numFmtId="0" fontId="47" fillId="34" borderId="16" xfId="0" applyFont="1" applyFill="1" applyBorder="1" applyAlignment="1">
      <alignment/>
    </xf>
    <xf numFmtId="0" fontId="46" fillId="33" borderId="26" xfId="0" applyFont="1" applyFill="1" applyBorder="1" applyAlignment="1">
      <alignment/>
    </xf>
    <xf numFmtId="0" fontId="48" fillId="35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35" borderId="0" xfId="0" applyFont="1" applyFill="1" applyAlignment="1">
      <alignment vertical="center"/>
    </xf>
    <xf numFmtId="176" fontId="46" fillId="7" borderId="19" xfId="0" applyNumberFormat="1" applyFont="1" applyFill="1" applyBorder="1" applyAlignment="1">
      <alignment horizontal="right" vertical="center" indent="1"/>
    </xf>
    <xf numFmtId="176" fontId="46" fillId="7" borderId="0" xfId="0" applyNumberFormat="1" applyFont="1" applyFill="1" applyBorder="1" applyAlignment="1">
      <alignment horizontal="right" vertical="center" indent="1"/>
    </xf>
    <xf numFmtId="176" fontId="46" fillId="7" borderId="13" xfId="0" applyNumberFormat="1" applyFont="1" applyFill="1" applyBorder="1" applyAlignment="1">
      <alignment horizontal="right" vertical="center" indent="1"/>
    </xf>
    <xf numFmtId="176" fontId="46" fillId="7" borderId="14" xfId="0" applyNumberFormat="1" applyFont="1" applyFill="1" applyBorder="1" applyAlignment="1">
      <alignment horizontal="right" vertical="center" indent="1"/>
    </xf>
    <xf numFmtId="0" fontId="46" fillId="16" borderId="16" xfId="0" applyFont="1" applyFill="1" applyBorder="1" applyAlignment="1">
      <alignment horizontal="center" vertical="center"/>
    </xf>
    <xf numFmtId="0" fontId="46" fillId="16" borderId="17" xfId="0" applyFont="1" applyFill="1" applyBorder="1" applyAlignment="1">
      <alignment horizontal="center" vertical="center"/>
    </xf>
    <xf numFmtId="0" fontId="46" fillId="16" borderId="18" xfId="0" applyFont="1" applyFill="1" applyBorder="1" applyAlignment="1">
      <alignment horizontal="center" vertical="center"/>
    </xf>
    <xf numFmtId="0" fontId="46" fillId="16" borderId="16" xfId="0" applyFont="1" applyFill="1" applyBorder="1" applyAlignment="1">
      <alignment horizontal="center"/>
    </xf>
    <xf numFmtId="0" fontId="46" fillId="16" borderId="17" xfId="0" applyFont="1" applyFill="1" applyBorder="1" applyAlignment="1">
      <alignment horizontal="center"/>
    </xf>
    <xf numFmtId="0" fontId="46" fillId="16" borderId="18" xfId="0" applyFont="1" applyFill="1" applyBorder="1" applyAlignment="1">
      <alignment horizontal="center"/>
    </xf>
    <xf numFmtId="0" fontId="47" fillId="34" borderId="17" xfId="0" applyFont="1" applyFill="1" applyBorder="1" applyAlignment="1">
      <alignment/>
    </xf>
    <xf numFmtId="0" fontId="46" fillId="16" borderId="15" xfId="0" applyFont="1" applyFill="1" applyBorder="1" applyAlignment="1">
      <alignment horizontal="center"/>
    </xf>
    <xf numFmtId="176" fontId="46" fillId="0" borderId="11" xfId="0" applyNumberFormat="1" applyFont="1" applyBorder="1" applyAlignment="1">
      <alignment horizontal="right" indent="1"/>
    </xf>
    <xf numFmtId="176" fontId="46" fillId="0" borderId="12" xfId="0" applyNumberFormat="1" applyFont="1" applyBorder="1" applyAlignment="1">
      <alignment horizontal="right" indent="1"/>
    </xf>
    <xf numFmtId="0" fontId="46" fillId="18" borderId="15" xfId="0" applyFont="1" applyFill="1" applyBorder="1" applyAlignment="1">
      <alignment horizontal="center"/>
    </xf>
    <xf numFmtId="176" fontId="46" fillId="0" borderId="11" xfId="0" applyNumberFormat="1" applyFont="1" applyBorder="1" applyAlignment="1">
      <alignment horizontal="right" vertical="center" indent="1"/>
    </xf>
    <xf numFmtId="176" fontId="46" fillId="0" borderId="12" xfId="0" applyNumberFormat="1" applyFont="1" applyBorder="1" applyAlignment="1">
      <alignment horizontal="right" vertical="center" indent="1"/>
    </xf>
    <xf numFmtId="0" fontId="2" fillId="0" borderId="0" xfId="0" applyFont="1" applyAlignment="1">
      <alignment/>
    </xf>
    <xf numFmtId="0" fontId="46" fillId="16" borderId="27" xfId="0" applyFont="1" applyFill="1" applyBorder="1" applyAlignment="1">
      <alignment horizontal="left" vertical="center"/>
    </xf>
    <xf numFmtId="0" fontId="46" fillId="16" borderId="12" xfId="0" applyFont="1" applyFill="1" applyBorder="1" applyAlignment="1">
      <alignment horizontal="left" vertical="center"/>
    </xf>
    <xf numFmtId="0" fontId="46" fillId="16" borderId="16" xfId="0" applyFont="1" applyFill="1" applyBorder="1" applyAlignment="1">
      <alignment horizontal="center"/>
    </xf>
    <xf numFmtId="0" fontId="46" fillId="16" borderId="17" xfId="0" applyFont="1" applyFill="1" applyBorder="1" applyAlignment="1">
      <alignment horizontal="center"/>
    </xf>
    <xf numFmtId="0" fontId="46" fillId="16" borderId="18" xfId="0" applyFont="1" applyFill="1" applyBorder="1" applyAlignment="1">
      <alignment horizontal="center"/>
    </xf>
    <xf numFmtId="0" fontId="46" fillId="16" borderId="22" xfId="0" applyFont="1" applyFill="1" applyBorder="1" applyAlignment="1">
      <alignment horizontal="center"/>
    </xf>
    <xf numFmtId="0" fontId="46" fillId="16" borderId="24" xfId="0" applyFont="1" applyFill="1" applyBorder="1" applyAlignment="1">
      <alignment horizontal="center"/>
    </xf>
    <xf numFmtId="176" fontId="46" fillId="0" borderId="19" xfId="0" applyNumberFormat="1" applyFont="1" applyBorder="1" applyAlignment="1">
      <alignment/>
    </xf>
    <xf numFmtId="176" fontId="46" fillId="0" borderId="13" xfId="0" applyNumberFormat="1" applyFont="1" applyBorder="1" applyAlignment="1">
      <alignment/>
    </xf>
    <xf numFmtId="168" fontId="50" fillId="7" borderId="0" xfId="59" applyNumberFormat="1" applyFont="1" applyFill="1" applyBorder="1" applyAlignment="1">
      <alignment horizontal="right" vertical="center" indent="1"/>
    </xf>
    <xf numFmtId="168" fontId="50" fillId="7" borderId="14" xfId="59" applyNumberFormat="1" applyFont="1" applyFill="1" applyBorder="1" applyAlignment="1">
      <alignment horizontal="right" vertical="center" indent="1"/>
    </xf>
    <xf numFmtId="168" fontId="50" fillId="0" borderId="20" xfId="59" applyNumberFormat="1" applyFont="1" applyBorder="1" applyAlignment="1">
      <alignment/>
    </xf>
    <xf numFmtId="168" fontId="50" fillId="0" borderId="21" xfId="59" applyNumberFormat="1" applyFont="1" applyBorder="1" applyAlignment="1">
      <alignment/>
    </xf>
    <xf numFmtId="176" fontId="51" fillId="36" borderId="0" xfId="0" applyNumberFormat="1" applyFont="1" applyFill="1" applyBorder="1" applyAlignment="1">
      <alignment horizontal="right" vertical="center" indent="1"/>
    </xf>
    <xf numFmtId="0" fontId="5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P33"/>
  <sheetViews>
    <sheetView tabSelected="1" zoomScalePageLayoutView="0" workbookViewId="0" topLeftCell="A1">
      <selection activeCell="C40" sqref="C40"/>
    </sheetView>
  </sheetViews>
  <sheetFormatPr defaultColWidth="9.140625" defaultRowHeight="15"/>
  <cols>
    <col min="1" max="1" width="2.7109375" style="1" customWidth="1"/>
    <col min="2" max="2" width="33.140625" style="1" customWidth="1"/>
    <col min="3" max="11" width="15.28125" style="1" customWidth="1"/>
    <col min="12" max="13" width="11.57421875" style="1" customWidth="1"/>
    <col min="14" max="14" width="9.28125" style="1" bestFit="1" customWidth="1"/>
    <col min="15" max="15" width="11.57421875" style="1" bestFit="1" customWidth="1"/>
    <col min="16" max="16384" width="9.140625" style="1" customWidth="1"/>
  </cols>
  <sheetData>
    <row r="1" s="41" customFormat="1" ht="22.5" customHeight="1">
      <c r="A1" s="41" t="s">
        <v>37</v>
      </c>
    </row>
    <row r="2" s="41" customFormat="1" ht="22.5" customHeight="1">
      <c r="A2" s="43" t="s">
        <v>38</v>
      </c>
    </row>
    <row r="3" s="42" customFormat="1" ht="12.75" customHeight="1"/>
    <row r="4" spans="3:15" ht="15" customHeight="1" thickBot="1">
      <c r="C4" s="1" t="s">
        <v>4</v>
      </c>
      <c r="D4" s="1" t="s">
        <v>5</v>
      </c>
      <c r="M4" s="1" t="s">
        <v>6</v>
      </c>
      <c r="N4" s="1" t="s">
        <v>7</v>
      </c>
      <c r="O4" s="1" t="s">
        <v>8</v>
      </c>
    </row>
    <row r="5" spans="2:15" ht="15" customHeight="1" thickBot="1">
      <c r="B5" s="31" t="s">
        <v>0</v>
      </c>
      <c r="C5" s="32">
        <v>10.91</v>
      </c>
      <c r="D5" s="33">
        <f>C5*$N$5</f>
        <v>0.0240524327842</v>
      </c>
      <c r="F5" s="39" t="s">
        <v>36</v>
      </c>
      <c r="G5" s="54"/>
      <c r="H5" s="40">
        <v>2.947</v>
      </c>
      <c r="M5" s="1">
        <v>1</v>
      </c>
      <c r="N5" s="1">
        <v>0.00220462262</v>
      </c>
      <c r="O5" s="1">
        <f>M5/1000000</f>
        <v>1E-06</v>
      </c>
    </row>
    <row r="6" spans="2:4" ht="15" customHeight="1">
      <c r="B6" s="34" t="s">
        <v>1</v>
      </c>
      <c r="C6" s="2">
        <v>4.4</v>
      </c>
      <c r="D6" s="35">
        <f>C6*$N$5</f>
        <v>0.009700339528</v>
      </c>
    </row>
    <row r="7" spans="2:4" ht="15" customHeight="1">
      <c r="B7" s="34" t="s">
        <v>2</v>
      </c>
      <c r="C7" s="2">
        <v>1.12</v>
      </c>
      <c r="D7" s="35">
        <f>C7*$N$5</f>
        <v>0.0024691773344000002</v>
      </c>
    </row>
    <row r="8" spans="2:4" ht="15" customHeight="1" thickBot="1">
      <c r="B8" s="36" t="s">
        <v>3</v>
      </c>
      <c r="C8" s="37">
        <v>4500</v>
      </c>
      <c r="D8" s="38">
        <f>C8*O5</f>
        <v>0.0045</v>
      </c>
    </row>
    <row r="9" ht="15" customHeight="1" thickBot="1"/>
    <row r="10" spans="2:13" ht="15" customHeight="1" thickBot="1">
      <c r="B10" s="62" t="s">
        <v>35</v>
      </c>
      <c r="C10" s="64" t="s">
        <v>13</v>
      </c>
      <c r="D10" s="65"/>
      <c r="E10" s="66"/>
      <c r="F10" s="64" t="s">
        <v>30</v>
      </c>
      <c r="G10" s="65"/>
      <c r="H10" s="66"/>
      <c r="I10" s="64" t="s">
        <v>31</v>
      </c>
      <c r="J10" s="65"/>
      <c r="K10" s="66"/>
      <c r="L10" s="67" t="s">
        <v>42</v>
      </c>
      <c r="M10" s="68"/>
    </row>
    <row r="11" spans="2:13" ht="15" customHeight="1" thickBot="1">
      <c r="B11" s="63"/>
      <c r="C11" s="48" t="s">
        <v>33</v>
      </c>
      <c r="D11" s="49" t="s">
        <v>34</v>
      </c>
      <c r="E11" s="50" t="s">
        <v>29</v>
      </c>
      <c r="F11" s="48" t="s">
        <v>33</v>
      </c>
      <c r="G11" s="49" t="s">
        <v>34</v>
      </c>
      <c r="H11" s="50" t="s">
        <v>29</v>
      </c>
      <c r="I11" s="48" t="s">
        <v>33</v>
      </c>
      <c r="J11" s="49" t="s">
        <v>34</v>
      </c>
      <c r="K11" s="49" t="s">
        <v>29</v>
      </c>
      <c r="L11" s="48" t="s">
        <v>43</v>
      </c>
      <c r="M11" s="50" t="s">
        <v>29</v>
      </c>
    </row>
    <row r="12" spans="2:13" ht="15" customHeight="1">
      <c r="B12" s="3" t="s">
        <v>9</v>
      </c>
      <c r="C12" s="17">
        <f>G19</f>
        <v>9.33</v>
      </c>
      <c r="D12" s="18">
        <f>G25</f>
        <v>5.66</v>
      </c>
      <c r="E12" s="19">
        <f>(D12-C12)/C12</f>
        <v>-0.3933547695605573</v>
      </c>
      <c r="F12" s="17">
        <f>L19</f>
        <v>0.1239804253163265</v>
      </c>
      <c r="G12" s="18">
        <f>L25</f>
        <v>0.07521213368600299</v>
      </c>
      <c r="H12" s="19">
        <f>(G12-F12)/F12</f>
        <v>-0.3933547695605574</v>
      </c>
      <c r="I12" s="44">
        <f>F12*$H$5</f>
        <v>0.3653703134072142</v>
      </c>
      <c r="J12" s="45">
        <f>G12*$H$5</f>
        <v>0.2216501579726508</v>
      </c>
      <c r="K12" s="71">
        <f>(J12-I12)/I12</f>
        <v>-0.3933547695605575</v>
      </c>
      <c r="L12" s="69">
        <f>0.5-J12</f>
        <v>0.2783498420273492</v>
      </c>
      <c r="M12" s="73">
        <f>(L12/0.5)*-1</f>
        <v>-0.5566996840546984</v>
      </c>
    </row>
    <row r="13" spans="2:13" ht="15" customHeight="1">
      <c r="B13" s="3" t="s">
        <v>10</v>
      </c>
      <c r="C13" s="17">
        <f>G20</f>
        <v>5.66</v>
      </c>
      <c r="D13" s="18">
        <f>G26</f>
        <v>4.18</v>
      </c>
      <c r="E13" s="19">
        <f>(D13-C13)/C13</f>
        <v>-0.2614840989399294</v>
      </c>
      <c r="F13" s="17">
        <f>L20</f>
        <v>0.07521213368600299</v>
      </c>
      <c r="G13" s="18">
        <f>L26</f>
        <v>0.03644153226417462</v>
      </c>
      <c r="H13" s="19">
        <f>(G13-F13)/F13</f>
        <v>-0.5154833338951478</v>
      </c>
      <c r="I13" s="44">
        <f>F13*$H$5</f>
        <v>0.2216501579726508</v>
      </c>
      <c r="J13" s="45">
        <f>G13*$H$5</f>
        <v>0.1073931955825226</v>
      </c>
      <c r="K13" s="71">
        <f>(J13-I13)/I13</f>
        <v>-0.5154833338951478</v>
      </c>
      <c r="L13" s="69">
        <f>0.2-J13</f>
        <v>0.09260680441747741</v>
      </c>
      <c r="M13" s="73">
        <f>(L13/0.2)*-1</f>
        <v>-0.46303402208738703</v>
      </c>
    </row>
    <row r="14" spans="2:13" ht="15" customHeight="1">
      <c r="B14" s="3" t="s">
        <v>11</v>
      </c>
      <c r="C14" s="17">
        <f>G21</f>
        <v>2.82</v>
      </c>
      <c r="D14" s="18">
        <f>G27</f>
        <v>2.98</v>
      </c>
      <c r="E14" s="19">
        <f>(D14-C14)/C14</f>
        <v>0.056737588652482324</v>
      </c>
      <c r="F14" s="17">
        <f>L21</f>
        <v>0.037473183214581</v>
      </c>
      <c r="G14" s="18">
        <f>L27</f>
        <v>0.013409999999999998</v>
      </c>
      <c r="H14" s="19">
        <f>(G14-F14)/F14</f>
        <v>-0.6421440921308734</v>
      </c>
      <c r="I14" s="44">
        <f>F14*$H$5</f>
        <v>0.1104334709333702</v>
      </c>
      <c r="J14" s="45">
        <f>G14*$H$5</f>
        <v>0.039519269999999995</v>
      </c>
      <c r="K14" s="71">
        <f>(J14-I14)/I14</f>
        <v>-0.6421440921308734</v>
      </c>
      <c r="L14" s="69">
        <f>0.1-J14</f>
        <v>0.06048073000000001</v>
      </c>
      <c r="M14" s="73">
        <f>(L14/0.1)*-1</f>
        <v>-0.6048073</v>
      </c>
    </row>
    <row r="15" spans="2:13" ht="15" customHeight="1" thickBot="1">
      <c r="B15" s="4" t="s">
        <v>12</v>
      </c>
      <c r="C15" s="20">
        <f>G22</f>
        <v>1.41</v>
      </c>
      <c r="D15" s="21">
        <f>G28</f>
        <v>1.72</v>
      </c>
      <c r="E15" s="22">
        <f>(D15-C15)/C15</f>
        <v>0.21985815602836883</v>
      </c>
      <c r="F15" s="20">
        <f>L22</f>
        <v>0.0187365916072905</v>
      </c>
      <c r="G15" s="21">
        <f>L28</f>
        <v>0.0077399999999999995</v>
      </c>
      <c r="H15" s="22">
        <f>(G15-F15)/F15</f>
        <v>-0.5869045895738941</v>
      </c>
      <c r="I15" s="46">
        <f>F15*$H$5</f>
        <v>0.0552167354666851</v>
      </c>
      <c r="J15" s="47">
        <f>G15*$H$5</f>
        <v>0.022809779999999998</v>
      </c>
      <c r="K15" s="72">
        <f>(J15-I15)/I15</f>
        <v>-0.5869045895738942</v>
      </c>
      <c r="L15" s="70">
        <f>0.05-J15</f>
        <v>0.027190220000000005</v>
      </c>
      <c r="M15" s="74">
        <f>(L15/0.05)*-1</f>
        <v>-0.5438044000000001</v>
      </c>
    </row>
    <row r="16" ht="15" customHeight="1" thickBot="1"/>
    <row r="17" spans="2:13" ht="15" customHeight="1" thickBot="1">
      <c r="B17" s="62" t="s">
        <v>28</v>
      </c>
      <c r="C17" s="64" t="s">
        <v>13</v>
      </c>
      <c r="D17" s="65"/>
      <c r="E17" s="65"/>
      <c r="F17" s="65"/>
      <c r="G17" s="65"/>
      <c r="H17" s="64" t="s">
        <v>32</v>
      </c>
      <c r="I17" s="65"/>
      <c r="J17" s="65"/>
      <c r="K17" s="65"/>
      <c r="L17" s="66"/>
      <c r="M17" s="5"/>
    </row>
    <row r="18" spans="2:12" ht="15" customHeight="1" thickBot="1">
      <c r="B18" s="63"/>
      <c r="C18" s="51" t="s">
        <v>20</v>
      </c>
      <c r="D18" s="52" t="s">
        <v>19</v>
      </c>
      <c r="E18" s="52" t="s">
        <v>21</v>
      </c>
      <c r="F18" s="53" t="s">
        <v>22</v>
      </c>
      <c r="G18" s="6" t="s">
        <v>18</v>
      </c>
      <c r="H18" s="6" t="s">
        <v>20</v>
      </c>
      <c r="I18" s="7" t="s">
        <v>19</v>
      </c>
      <c r="J18" s="7" t="s">
        <v>21</v>
      </c>
      <c r="K18" s="7" t="s">
        <v>22</v>
      </c>
      <c r="L18" s="55" t="s">
        <v>18</v>
      </c>
    </row>
    <row r="19" spans="2:12" ht="15" customHeight="1">
      <c r="B19" s="3" t="s">
        <v>14</v>
      </c>
      <c r="C19" s="13">
        <f>G19*0.25</f>
        <v>2.3325</v>
      </c>
      <c r="D19" s="14">
        <f>G19*0.75</f>
        <v>6.9975000000000005</v>
      </c>
      <c r="E19" s="14">
        <v>0</v>
      </c>
      <c r="F19" s="24">
        <v>0</v>
      </c>
      <c r="G19" s="23">
        <v>9.33</v>
      </c>
      <c r="H19" s="13">
        <f>C19*$D$5</f>
        <v>0.0561022994691465</v>
      </c>
      <c r="I19" s="14">
        <f>D19*$D$6</f>
        <v>0.06787812584718</v>
      </c>
      <c r="J19" s="14">
        <f>E19*$D$7</f>
        <v>0</v>
      </c>
      <c r="K19" s="14">
        <f>F19*$D$8</f>
        <v>0</v>
      </c>
      <c r="L19" s="56">
        <f>SUM(H19:K19)</f>
        <v>0.1239804253163265</v>
      </c>
    </row>
    <row r="20" spans="2:12" ht="15" customHeight="1">
      <c r="B20" s="3" t="s">
        <v>15</v>
      </c>
      <c r="C20" s="13">
        <f>G20*0.25</f>
        <v>1.415</v>
      </c>
      <c r="D20" s="14">
        <f>G20*0.75</f>
        <v>4.245</v>
      </c>
      <c r="E20" s="14">
        <v>0</v>
      </c>
      <c r="F20" s="24">
        <v>0</v>
      </c>
      <c r="G20" s="23">
        <v>5.66</v>
      </c>
      <c r="H20" s="13">
        <f>C20*$D$5</f>
        <v>0.034034192389642996</v>
      </c>
      <c r="I20" s="14">
        <f>D20*$D$6</f>
        <v>0.04117794129636</v>
      </c>
      <c r="J20" s="14">
        <f>E20*$D$7</f>
        <v>0</v>
      </c>
      <c r="K20" s="14">
        <f>F20*$D$8</f>
        <v>0</v>
      </c>
      <c r="L20" s="56">
        <f>SUM(H20:K20)</f>
        <v>0.07521213368600299</v>
      </c>
    </row>
    <row r="21" spans="2:12" ht="15" customHeight="1">
      <c r="B21" s="3" t="s">
        <v>16</v>
      </c>
      <c r="C21" s="13">
        <f>G21*0.25</f>
        <v>0.705</v>
      </c>
      <c r="D21" s="14">
        <f>G21*0.75</f>
        <v>2.1149999999999998</v>
      </c>
      <c r="E21" s="14">
        <v>0</v>
      </c>
      <c r="F21" s="24">
        <v>0</v>
      </c>
      <c r="G21" s="23">
        <v>2.82</v>
      </c>
      <c r="H21" s="13">
        <f>C21*$D$5</f>
        <v>0.016956965112861</v>
      </c>
      <c r="I21" s="14">
        <f>D21*$D$6</f>
        <v>0.02051621810172</v>
      </c>
      <c r="J21" s="14">
        <f>E21*$D$7</f>
        <v>0</v>
      </c>
      <c r="K21" s="14">
        <f>F21*$D$8</f>
        <v>0</v>
      </c>
      <c r="L21" s="56">
        <f>SUM(H21:K21)</f>
        <v>0.037473183214581</v>
      </c>
    </row>
    <row r="22" spans="2:12" ht="15" customHeight="1" thickBot="1">
      <c r="B22" s="4" t="s">
        <v>17</v>
      </c>
      <c r="C22" s="15">
        <f>G22*0.25</f>
        <v>0.3525</v>
      </c>
      <c r="D22" s="16">
        <f>G22*0.75</f>
        <v>1.0574999999999999</v>
      </c>
      <c r="E22" s="16">
        <v>0</v>
      </c>
      <c r="F22" s="26">
        <v>0</v>
      </c>
      <c r="G22" s="25">
        <v>1.41</v>
      </c>
      <c r="H22" s="15">
        <f>C22*$D$5</f>
        <v>0.0084784825564305</v>
      </c>
      <c r="I22" s="16">
        <f>D22*$D$6</f>
        <v>0.01025810905086</v>
      </c>
      <c r="J22" s="16">
        <f>E22*$D$7</f>
        <v>0</v>
      </c>
      <c r="K22" s="16">
        <f>F22*$D$8</f>
        <v>0</v>
      </c>
      <c r="L22" s="57">
        <f>SUM(H22:K22)</f>
        <v>0.0187365916072905</v>
      </c>
    </row>
    <row r="23" ht="15" customHeight="1" thickBot="1"/>
    <row r="24" spans="2:12" ht="15" customHeight="1" thickBot="1">
      <c r="B24" s="8" t="s">
        <v>27</v>
      </c>
      <c r="C24" s="10" t="s">
        <v>20</v>
      </c>
      <c r="D24" s="10" t="s">
        <v>19</v>
      </c>
      <c r="E24" s="10" t="s">
        <v>21</v>
      </c>
      <c r="F24" s="11" t="s">
        <v>22</v>
      </c>
      <c r="G24" s="9" t="s">
        <v>18</v>
      </c>
      <c r="H24" s="9" t="s">
        <v>20</v>
      </c>
      <c r="I24" s="10" t="s">
        <v>19</v>
      </c>
      <c r="J24" s="10" t="s">
        <v>21</v>
      </c>
      <c r="K24" s="10" t="s">
        <v>22</v>
      </c>
      <c r="L24" s="58" t="s">
        <v>18</v>
      </c>
    </row>
    <row r="25" spans="2:16" ht="15" customHeight="1">
      <c r="B25" s="3" t="s">
        <v>23</v>
      </c>
      <c r="C25" s="75">
        <f>G25*0.25</f>
        <v>1.415</v>
      </c>
      <c r="D25" s="75">
        <f>G25*0.75</f>
        <v>4.245</v>
      </c>
      <c r="E25" s="18">
        <v>0</v>
      </c>
      <c r="F25" s="28">
        <v>0</v>
      </c>
      <c r="G25" s="27">
        <v>5.66</v>
      </c>
      <c r="H25" s="17">
        <f>C25*$D$5</f>
        <v>0.034034192389642996</v>
      </c>
      <c r="I25" s="18">
        <f>D25*$D$6</f>
        <v>0.04117794129636</v>
      </c>
      <c r="J25" s="18">
        <f>E25*$D$7</f>
        <v>0</v>
      </c>
      <c r="K25" s="18">
        <f>F25*$D$8</f>
        <v>0</v>
      </c>
      <c r="L25" s="59">
        <f>SUM(H25:K25)</f>
        <v>0.07521213368600299</v>
      </c>
      <c r="P25" s="12"/>
    </row>
    <row r="26" spans="2:16" ht="15" customHeight="1">
      <c r="B26" s="3" t="s">
        <v>24</v>
      </c>
      <c r="C26" s="18">
        <f>G26*0.055</f>
        <v>0.2299</v>
      </c>
      <c r="D26" s="18">
        <f>G26*0.7</f>
        <v>2.9259999999999997</v>
      </c>
      <c r="E26" s="18">
        <f>G26*0.245</f>
        <v>1.0241</v>
      </c>
      <c r="F26" s="28">
        <v>0</v>
      </c>
      <c r="G26" s="27">
        <v>4.18</v>
      </c>
      <c r="H26" s="17">
        <f>C26*$D$5</f>
        <v>0.0055296542970875795</v>
      </c>
      <c r="I26" s="18">
        <f>D26*$D$6</f>
        <v>0.028383193458927997</v>
      </c>
      <c r="J26" s="18">
        <f>E26*$D$7</f>
        <v>0.0025286845081590402</v>
      </c>
      <c r="K26" s="18">
        <f>F26*$D$8</f>
        <v>0</v>
      </c>
      <c r="L26" s="59">
        <f>SUM(H26:K26)</f>
        <v>0.03644153226417462</v>
      </c>
      <c r="P26" s="12"/>
    </row>
    <row r="27" spans="2:16" ht="15" customHeight="1">
      <c r="B27" s="3" t="s">
        <v>25</v>
      </c>
      <c r="C27" s="18">
        <v>0</v>
      </c>
      <c r="D27" s="18">
        <v>0</v>
      </c>
      <c r="E27" s="18">
        <v>0</v>
      </c>
      <c r="F27" s="28">
        <f>G27</f>
        <v>2.98</v>
      </c>
      <c r="G27" s="27">
        <v>2.98</v>
      </c>
      <c r="H27" s="17">
        <f>C27*$D$5</f>
        <v>0</v>
      </c>
      <c r="I27" s="18">
        <f>D27*$D$6</f>
        <v>0</v>
      </c>
      <c r="J27" s="18">
        <f>E27*$D$7</f>
        <v>0</v>
      </c>
      <c r="K27" s="18">
        <f>F27*$D$8</f>
        <v>0.013409999999999998</v>
      </c>
      <c r="L27" s="59">
        <f>SUM(H27:K27)</f>
        <v>0.013409999999999998</v>
      </c>
      <c r="P27" s="12"/>
    </row>
    <row r="28" spans="2:16" ht="15" customHeight="1" thickBot="1">
      <c r="B28" s="4" t="s">
        <v>26</v>
      </c>
      <c r="C28" s="21">
        <v>0</v>
      </c>
      <c r="D28" s="21">
        <v>0</v>
      </c>
      <c r="E28" s="21">
        <v>0</v>
      </c>
      <c r="F28" s="30">
        <f>G28</f>
        <v>1.72</v>
      </c>
      <c r="G28" s="29">
        <v>1.72</v>
      </c>
      <c r="H28" s="20">
        <f>C28*$D$5</f>
        <v>0</v>
      </c>
      <c r="I28" s="21">
        <f>D28*$D$6</f>
        <v>0</v>
      </c>
      <c r="J28" s="21">
        <f>E28*$D$7</f>
        <v>0</v>
      </c>
      <c r="K28" s="21">
        <f>F28*$D$8</f>
        <v>0.0077399999999999995</v>
      </c>
      <c r="L28" s="60">
        <f>SUM(H28:K28)</f>
        <v>0.0077399999999999995</v>
      </c>
      <c r="P28" s="12"/>
    </row>
    <row r="29" ht="15" customHeight="1"/>
    <row r="30" ht="15" customHeight="1">
      <c r="B30" s="76" t="s">
        <v>44</v>
      </c>
    </row>
    <row r="31" ht="15" customHeight="1">
      <c r="B31" s="61" t="s">
        <v>40</v>
      </c>
    </row>
    <row r="32" ht="12.75">
      <c r="B32" s="61" t="s">
        <v>41</v>
      </c>
    </row>
    <row r="33" ht="12.75">
      <c r="B33" s="1" t="s">
        <v>39</v>
      </c>
    </row>
  </sheetData>
  <sheetProtection/>
  <mergeCells count="8">
    <mergeCell ref="B10:B11"/>
    <mergeCell ref="I10:K10"/>
    <mergeCell ref="C10:E10"/>
    <mergeCell ref="B17:B18"/>
    <mergeCell ref="C17:G17"/>
    <mergeCell ref="H17:L17"/>
    <mergeCell ref="F10:H10"/>
    <mergeCell ref="L10:M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2011-07-26T00:34:09Z</dcterms:created>
  <dcterms:modified xsi:type="dcterms:W3CDTF">2011-07-28T06:50:24Z</dcterms:modified>
  <cp:category/>
  <cp:version/>
  <cp:contentType/>
  <cp:contentStatus/>
</cp:coreProperties>
</file>